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 activeTab="2"/>
  </bookViews>
  <sheets>
    <sheet name="Sheet1" sheetId="1" r:id="rId1"/>
    <sheet name="Sheet2" sheetId="2" r:id="rId2"/>
    <sheet name="Sheet3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2"/>
  <c r="J21"/>
  <c r="J22"/>
  <c r="J23"/>
  <c r="J5"/>
  <c r="J6"/>
  <c r="J7"/>
  <c r="J8"/>
  <c r="J9"/>
  <c r="J10"/>
  <c r="J11"/>
  <c r="J12"/>
  <c r="J13"/>
  <c r="J14"/>
  <c r="J15"/>
  <c r="J16"/>
  <c r="J17"/>
  <c r="J18"/>
  <c r="J19"/>
  <c r="J4"/>
  <c r="G10" l="1"/>
  <c r="G6"/>
  <c r="F10"/>
  <c r="F14"/>
  <c r="G14" s="1"/>
  <c r="F6"/>
  <c r="E18"/>
  <c r="E7"/>
  <c r="F7" s="1"/>
  <c r="G7" s="1"/>
  <c r="O25" s="1"/>
  <c r="E8"/>
  <c r="F8" s="1"/>
  <c r="G8" s="1"/>
  <c r="O22" s="1"/>
  <c r="E9"/>
  <c r="F9" s="1"/>
  <c r="G9" s="1"/>
  <c r="E10"/>
  <c r="E11"/>
  <c r="F11" s="1"/>
  <c r="G11" s="1"/>
  <c r="E12"/>
  <c r="F12" s="1"/>
  <c r="G12" s="1"/>
  <c r="E13"/>
  <c r="F13" s="1"/>
  <c r="G13" s="1"/>
  <c r="E14"/>
  <c r="E15"/>
  <c r="F15" s="1"/>
  <c r="G15" s="1"/>
  <c r="E16"/>
  <c r="F16" s="1"/>
  <c r="G16" s="1"/>
  <c r="E17"/>
  <c r="F17" s="1"/>
  <c r="G17" s="1"/>
  <c r="E6"/>
  <c r="E4" i="1"/>
  <c r="F4" s="1"/>
  <c r="G4" s="1"/>
  <c r="E5"/>
  <c r="E6"/>
  <c r="F6" s="1"/>
  <c r="G6" s="1"/>
  <c r="E3"/>
  <c r="F3" s="1"/>
  <c r="G3" s="1"/>
  <c r="B10"/>
  <c r="B11"/>
  <c r="F5" s="1"/>
  <c r="G5" s="1"/>
  <c r="C9"/>
  <c r="C8"/>
  <c r="B12" s="1"/>
  <c r="D9"/>
  <c r="D8"/>
  <c r="B9"/>
  <c r="B8"/>
  <c r="H8" i="2" l="1"/>
  <c r="H20"/>
  <c r="K20" s="1"/>
  <c r="H4"/>
  <c r="H16"/>
  <c r="H12"/>
  <c r="H7"/>
  <c r="H23"/>
  <c r="K23" s="1"/>
  <c r="H11"/>
  <c r="H19"/>
  <c r="H15"/>
  <c r="O23"/>
  <c r="O24"/>
  <c r="K11" l="1"/>
  <c r="I11"/>
  <c r="K7"/>
  <c r="I7"/>
  <c r="K12"/>
  <c r="I12"/>
  <c r="H14"/>
  <c r="H22"/>
  <c r="K22" s="1"/>
  <c r="H6"/>
  <c r="H18"/>
  <c r="H10"/>
  <c r="I16"/>
  <c r="K16"/>
  <c r="H5"/>
  <c r="H21"/>
  <c r="K21" s="1"/>
  <c r="H17"/>
  <c r="H13"/>
  <c r="H9"/>
  <c r="K4"/>
  <c r="I4"/>
  <c r="K15"/>
  <c r="I15"/>
  <c r="I19"/>
  <c r="K19"/>
  <c r="K8"/>
  <c r="I8"/>
  <c r="K14" l="1"/>
  <c r="I14"/>
  <c r="K5"/>
  <c r="I5"/>
  <c r="K17"/>
  <c r="I17"/>
  <c r="I10"/>
  <c r="K10"/>
  <c r="K18"/>
  <c r="I18"/>
  <c r="K9"/>
  <c r="I9"/>
  <c r="K13"/>
  <c r="I13"/>
  <c r="K6"/>
  <c r="I6"/>
</calcChain>
</file>

<file path=xl/sharedStrings.xml><?xml version="1.0" encoding="utf-8"?>
<sst xmlns="http://schemas.openxmlformats.org/spreadsheetml/2006/main" count="88" uniqueCount="70">
  <si>
    <t>Forecasting with seasonality</t>
  </si>
  <si>
    <t>Season</t>
  </si>
  <si>
    <t>Winter</t>
  </si>
  <si>
    <t>Spring</t>
  </si>
  <si>
    <t>Summer</t>
  </si>
  <si>
    <t>Fall</t>
  </si>
  <si>
    <t>Average</t>
  </si>
  <si>
    <t>Overall Average</t>
  </si>
  <si>
    <t>2010 Forecast</t>
  </si>
  <si>
    <t>Period</t>
  </si>
  <si>
    <t>Sales</t>
  </si>
  <si>
    <t>Seasonal Factor</t>
  </si>
  <si>
    <t>Total</t>
  </si>
  <si>
    <t>Grand total</t>
  </si>
  <si>
    <t>Seasonal Avg</t>
  </si>
  <si>
    <t>Forecast</t>
  </si>
  <si>
    <t>Year</t>
  </si>
  <si>
    <t>Quarter</t>
  </si>
  <si>
    <t>Sales (1000s)</t>
  </si>
  <si>
    <t>Quarterly data for car sales</t>
  </si>
  <si>
    <t>Year1</t>
  </si>
  <si>
    <t>Year2</t>
  </si>
  <si>
    <t>Year3</t>
  </si>
  <si>
    <t>Year4</t>
  </si>
  <si>
    <t>t</t>
  </si>
  <si>
    <t>MA(4)</t>
  </si>
  <si>
    <t>Smooth time series data seasonal and irregular components</t>
  </si>
  <si>
    <r>
      <t>S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, I</t>
    </r>
    <r>
      <rPr>
        <vertAlign val="subscript"/>
        <sz val="11"/>
        <color theme="1"/>
        <rFont val="Calibri"/>
        <family val="2"/>
        <scheme val="minor"/>
      </rPr>
      <t>t</t>
    </r>
  </si>
  <si>
    <t>classical multiplicative model for time series Yt = St*It*Tt</t>
  </si>
  <si>
    <t>Centered MA(4) (BASELINE)</t>
  </si>
  <si>
    <t>St</t>
  </si>
  <si>
    <r>
      <t>Y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/CMA</t>
    </r>
  </si>
  <si>
    <r>
      <t>Y</t>
    </r>
    <r>
      <rPr>
        <vertAlign val="subscript"/>
        <sz val="11"/>
        <color theme="1"/>
        <rFont val="Calibri"/>
        <family val="2"/>
        <scheme val="minor"/>
      </rPr>
      <t>t</t>
    </r>
  </si>
  <si>
    <r>
      <t>De-Seasonalise (Y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/S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</si>
  <si>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t>Seasonal Components S</t>
    </r>
    <r>
      <rPr>
        <vertAlign val="subscript"/>
        <sz val="11"/>
        <color theme="1"/>
        <rFont val="Calibri"/>
        <family val="2"/>
        <scheme val="minor"/>
      </rPr>
      <t>t without irregularity factor</t>
    </r>
  </si>
  <si>
    <r>
      <t>Trend T</t>
    </r>
    <r>
      <rPr>
        <vertAlign val="subscript"/>
        <sz val="11"/>
        <color theme="1"/>
        <rFont val="Calibri"/>
        <family val="2"/>
        <scheme val="minor"/>
      </rPr>
      <t>t (Take deseasonlise data as Y and time t as X)</t>
    </r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</si>
  <si>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</si>
  <si>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</si>
  <si>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</si>
  <si>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</si>
  <si>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</si>
  <si>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</si>
  <si>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</si>
  <si>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</si>
  <si>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</si>
  <si>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</si>
  <si>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</si>
  <si>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</si>
  <si>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</si>
  <si>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</si>
  <si>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</si>
  <si>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</si>
  <si>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</si>
  <si>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</si>
  <si>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</si>
  <si>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</si>
  <si>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</si>
  <si>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</si>
  <si>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</si>
  <si>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Year5</t>
  </si>
  <si>
    <t>Values</t>
  </si>
  <si>
    <t>1st order differencing</t>
  </si>
  <si>
    <t>Result</t>
  </si>
  <si>
    <t>NA</t>
  </si>
  <si>
    <t>4-5</t>
  </si>
  <si>
    <t>6-5</t>
  </si>
  <si>
    <t>7-6</t>
  </si>
  <si>
    <t>9-7</t>
  </si>
  <si>
    <t>12-9</t>
  </si>
  <si>
    <t>12-12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</si>
</sst>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2" borderId="2" xfId="0" applyFill="1" applyBorder="1" applyAlignment="1"/>
    <xf numFmtId="0" fontId="0" fillId="3" borderId="0" xfId="0" applyFill="1"/>
    <xf numFmtId="2" fontId="0" fillId="3" borderId="0" xfId="0" applyNumberFormat="1" applyFill="1"/>
    <xf numFmtId="0" fontId="2" fillId="0" borderId="0" xfId="0" applyFont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Sheet1!$A$3:$A$6</c:f>
              <c:strCache>
                <c:ptCount val="4"/>
                <c:pt idx="0">
                  <c:v>Winter</c:v>
                </c:pt>
                <c:pt idx="1">
                  <c:v>Spring</c:v>
                </c:pt>
                <c:pt idx="2">
                  <c:v>Summer</c:v>
                </c:pt>
                <c:pt idx="3">
                  <c:v>Fall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>
                  <c:v>73</c:v>
                </c:pt>
                <c:pt idx="1">
                  <c:v>104</c:v>
                </c:pt>
                <c:pt idx="2">
                  <c:v>168</c:v>
                </c:pt>
                <c:pt idx="3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F2-4C8F-B5C8-01A441D28CF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Sheet1!$A$3:$A$6</c:f>
              <c:strCache>
                <c:ptCount val="4"/>
                <c:pt idx="0">
                  <c:v>Winter</c:v>
                </c:pt>
                <c:pt idx="1">
                  <c:v>Spring</c:v>
                </c:pt>
                <c:pt idx="2">
                  <c:v>Summer</c:v>
                </c:pt>
                <c:pt idx="3">
                  <c:v>Fall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>
                  <c:v>65</c:v>
                </c:pt>
                <c:pt idx="1">
                  <c:v>82</c:v>
                </c:pt>
                <c:pt idx="2">
                  <c:v>124</c:v>
                </c:pt>
                <c:pt idx="3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F2-4C8F-B5C8-01A441D28CF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Sheet1!$A$3:$A$6</c:f>
              <c:strCache>
                <c:ptCount val="4"/>
                <c:pt idx="0">
                  <c:v>Winter</c:v>
                </c:pt>
                <c:pt idx="1">
                  <c:v>Spring</c:v>
                </c:pt>
                <c:pt idx="2">
                  <c:v>Summer</c:v>
                </c:pt>
                <c:pt idx="3">
                  <c:v>Fall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  <c:pt idx="0">
                  <c:v>89</c:v>
                </c:pt>
                <c:pt idx="1">
                  <c:v>146</c:v>
                </c:pt>
                <c:pt idx="2">
                  <c:v>205</c:v>
                </c:pt>
                <c:pt idx="3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F2-4C8F-B5C8-01A441D28CFD}"/>
            </c:ext>
          </c:extLst>
        </c:ser>
        <c:marker val="1"/>
        <c:axId val="71295744"/>
        <c:axId val="118375552"/>
      </c:lineChart>
      <c:catAx>
        <c:axId val="71295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75552"/>
        <c:crosses val="autoZero"/>
        <c:auto val="1"/>
        <c:lblAlgn val="ctr"/>
        <c:lblOffset val="100"/>
      </c:catAx>
      <c:valAx>
        <c:axId val="1183755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9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Sheet1!$J$2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Sheet1!$I$3:$I$14</c:f>
              <c:strCache>
                <c:ptCount val="12"/>
                <c:pt idx="0">
                  <c:v>Winter</c:v>
                </c:pt>
                <c:pt idx="1">
                  <c:v>Spring</c:v>
                </c:pt>
                <c:pt idx="2">
                  <c:v>Summer</c:v>
                </c:pt>
                <c:pt idx="3">
                  <c:v>Fall</c:v>
                </c:pt>
                <c:pt idx="4">
                  <c:v>Winter</c:v>
                </c:pt>
                <c:pt idx="5">
                  <c:v>Spring</c:v>
                </c:pt>
                <c:pt idx="6">
                  <c:v>Summer</c:v>
                </c:pt>
                <c:pt idx="7">
                  <c:v>Fall</c:v>
                </c:pt>
                <c:pt idx="8">
                  <c:v>Winter</c:v>
                </c:pt>
                <c:pt idx="9">
                  <c:v>Spring</c:v>
                </c:pt>
                <c:pt idx="10">
                  <c:v>Summer</c:v>
                </c:pt>
                <c:pt idx="11">
                  <c:v>Fall</c:v>
                </c:pt>
              </c:strCache>
            </c:strRef>
          </c:cat>
          <c:val>
            <c:numRef>
              <c:f>Sheet1!$J$3:$J$14</c:f>
              <c:numCache>
                <c:formatCode>General</c:formatCode>
                <c:ptCount val="12"/>
                <c:pt idx="0">
                  <c:v>73</c:v>
                </c:pt>
                <c:pt idx="1">
                  <c:v>104</c:v>
                </c:pt>
                <c:pt idx="2">
                  <c:v>168</c:v>
                </c:pt>
                <c:pt idx="3">
                  <c:v>74</c:v>
                </c:pt>
                <c:pt idx="4">
                  <c:v>65</c:v>
                </c:pt>
                <c:pt idx="5">
                  <c:v>82</c:v>
                </c:pt>
                <c:pt idx="6">
                  <c:v>124</c:v>
                </c:pt>
                <c:pt idx="7">
                  <c:v>52</c:v>
                </c:pt>
                <c:pt idx="8">
                  <c:v>89</c:v>
                </c:pt>
                <c:pt idx="9">
                  <c:v>146</c:v>
                </c:pt>
                <c:pt idx="10">
                  <c:v>205</c:v>
                </c:pt>
                <c:pt idx="11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AE-4AD0-B92F-1EF09443254D}"/>
            </c:ext>
          </c:extLst>
        </c:ser>
        <c:marker val="1"/>
        <c:axId val="131294720"/>
        <c:axId val="131296256"/>
      </c:lineChart>
      <c:catAx>
        <c:axId val="1312947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96256"/>
        <c:crosses val="autoZero"/>
        <c:auto val="1"/>
        <c:lblAlgn val="ctr"/>
        <c:lblOffset val="100"/>
      </c:catAx>
      <c:valAx>
        <c:axId val="1312962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9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series plot of car Sales (1000s)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Sheet2!$D$3</c:f>
              <c:strCache>
                <c:ptCount val="1"/>
                <c:pt idx="0">
                  <c:v>Sales (1000s)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Sheet2!$B$4:$C$23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Year1</c:v>
                  </c:pt>
                  <c:pt idx="4">
                    <c:v>Year2</c:v>
                  </c:pt>
                  <c:pt idx="8">
                    <c:v>Year3</c:v>
                  </c:pt>
                  <c:pt idx="12">
                    <c:v>Year4</c:v>
                  </c:pt>
                  <c:pt idx="16">
                    <c:v>Year5</c:v>
                  </c:pt>
                </c:lvl>
              </c:multiLvlStrCache>
            </c:multiLvlStrRef>
          </c:cat>
          <c:val>
            <c:numRef>
              <c:f>Sheet2!$D$4:$D$19</c:f>
              <c:numCache>
                <c:formatCode>General</c:formatCode>
                <c:ptCount val="16"/>
                <c:pt idx="0">
                  <c:v>4.8</c:v>
                </c:pt>
                <c:pt idx="1">
                  <c:v>4.0999999999999996</c:v>
                </c:pt>
                <c:pt idx="2">
                  <c:v>6</c:v>
                </c:pt>
                <c:pt idx="3">
                  <c:v>6.5</c:v>
                </c:pt>
                <c:pt idx="4">
                  <c:v>5.8</c:v>
                </c:pt>
                <c:pt idx="5">
                  <c:v>5.2</c:v>
                </c:pt>
                <c:pt idx="6">
                  <c:v>6.8</c:v>
                </c:pt>
                <c:pt idx="7">
                  <c:v>7.4</c:v>
                </c:pt>
                <c:pt idx="8">
                  <c:v>6</c:v>
                </c:pt>
                <c:pt idx="9">
                  <c:v>5.6</c:v>
                </c:pt>
                <c:pt idx="10">
                  <c:v>7.5</c:v>
                </c:pt>
                <c:pt idx="11">
                  <c:v>7.8</c:v>
                </c:pt>
                <c:pt idx="12">
                  <c:v>6.3</c:v>
                </c:pt>
                <c:pt idx="13">
                  <c:v>5.9</c:v>
                </c:pt>
                <c:pt idx="14">
                  <c:v>8</c:v>
                </c:pt>
                <c:pt idx="15">
                  <c:v>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51-4BCB-B50E-C166F028D2C1}"/>
            </c:ext>
          </c:extLst>
        </c:ser>
        <c:ser>
          <c:idx val="1"/>
          <c:order val="1"/>
          <c:tx>
            <c:strRef>
              <c:f>Sheet2!$F$3</c:f>
              <c:strCache>
                <c:ptCount val="1"/>
                <c:pt idx="0">
                  <c:v>Centered MA(4) (BASELINE)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Sheet2!$B$4:$C$23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Year1</c:v>
                  </c:pt>
                  <c:pt idx="4">
                    <c:v>Year2</c:v>
                  </c:pt>
                  <c:pt idx="8">
                    <c:v>Year3</c:v>
                  </c:pt>
                  <c:pt idx="12">
                    <c:v>Year4</c:v>
                  </c:pt>
                  <c:pt idx="16">
                    <c:v>Year5</c:v>
                  </c:pt>
                </c:lvl>
              </c:multiLvlStrCache>
            </c:multiLvlStrRef>
          </c:cat>
          <c:val>
            <c:numRef>
              <c:f>Sheet2!$F$4:$F$19</c:f>
              <c:numCache>
                <c:formatCode>General</c:formatCode>
                <c:ptCount val="16"/>
                <c:pt idx="2" formatCode="0.0">
                  <c:v>5.4749999999999996</c:v>
                </c:pt>
                <c:pt idx="3" formatCode="0.0">
                  <c:v>5.7375000000000007</c:v>
                </c:pt>
                <c:pt idx="4" formatCode="0.0">
                  <c:v>5.9749999999999996</c:v>
                </c:pt>
                <c:pt idx="5" formatCode="0.0">
                  <c:v>6.1875</c:v>
                </c:pt>
                <c:pt idx="6" formatCode="0.0">
                  <c:v>6.3250000000000002</c:v>
                </c:pt>
                <c:pt idx="7" formatCode="0.0">
                  <c:v>6.3999999999999995</c:v>
                </c:pt>
                <c:pt idx="8" formatCode="0.0">
                  <c:v>6.5374999999999996</c:v>
                </c:pt>
                <c:pt idx="9" formatCode="0.0">
                  <c:v>6.6750000000000007</c:v>
                </c:pt>
                <c:pt idx="10" formatCode="0.0">
                  <c:v>6.7625000000000002</c:v>
                </c:pt>
                <c:pt idx="11" formatCode="0.0">
                  <c:v>6.8375000000000004</c:v>
                </c:pt>
                <c:pt idx="12" formatCode="0.0">
                  <c:v>6.9375</c:v>
                </c:pt>
                <c:pt idx="13" formatCode="0.0">
                  <c:v>7.0750000000000002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51-4BCB-B50E-C166F028D2C1}"/>
            </c:ext>
          </c:extLst>
        </c:ser>
        <c:ser>
          <c:idx val="2"/>
          <c:order val="2"/>
          <c:tx>
            <c:v>Forecast</c:v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chemeClr val="accent1"/>
                </a:solidFill>
              </a:ln>
            </c:spPr>
          </c:marker>
          <c:dLbls>
            <c:dLbl>
              <c:idx val="18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34-46A0-B271-2281393B4A47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Sheet2!$B$4:$C$23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Year1</c:v>
                  </c:pt>
                  <c:pt idx="4">
                    <c:v>Year2</c:v>
                  </c:pt>
                  <c:pt idx="8">
                    <c:v>Year3</c:v>
                  </c:pt>
                  <c:pt idx="12">
                    <c:v>Year4</c:v>
                  </c:pt>
                  <c:pt idx="16">
                    <c:v>Year5</c:v>
                  </c:pt>
                </c:lvl>
              </c:multiLvlStrCache>
            </c:multiLvlStrRef>
          </c:cat>
          <c:val>
            <c:numRef>
              <c:f>Sheet2!$K$4:$K$23</c:f>
              <c:numCache>
                <c:formatCode>0.00</c:formatCode>
                <c:ptCount val="20"/>
                <c:pt idx="0">
                  <c:v>4.8910217457555101</c:v>
                </c:pt>
                <c:pt idx="1">
                  <c:v>4.5187789221218058</c:v>
                </c:pt>
                <c:pt idx="2">
                  <c:v>6.0582746266073517</c:v>
                </c:pt>
                <c:pt idx="3">
                  <c:v>6.5033082491849274</c:v>
                </c:pt>
                <c:pt idx="4">
                  <c:v>5.4396728703815658</c:v>
                </c:pt>
                <c:pt idx="5">
                  <c:v>5.0118461761752728</c:v>
                </c:pt>
                <c:pt idx="6">
                  <c:v>6.7017704050982871</c:v>
                </c:pt>
                <c:pt idx="7">
                  <c:v>7.176206051294848</c:v>
                </c:pt>
                <c:pt idx="8">
                  <c:v>5.9883239950076215</c:v>
                </c:pt>
                <c:pt idx="9">
                  <c:v>5.5049134302287399</c:v>
                </c:pt>
                <c:pt idx="10">
                  <c:v>7.3452661835892235</c:v>
                </c:pt>
                <c:pt idx="11">
                  <c:v>7.8491038534047695</c:v>
                </c:pt>
                <c:pt idx="12">
                  <c:v>6.5369751196336781</c:v>
                </c:pt>
                <c:pt idx="13">
                  <c:v>5.9979806842822079</c:v>
                </c:pt>
                <c:pt idx="14">
                  <c:v>7.9887619620801589</c:v>
                </c:pt>
                <c:pt idx="15">
                  <c:v>8.5220016555146891</c:v>
                </c:pt>
                <c:pt idx="16">
                  <c:v>7.0856262442597338</c:v>
                </c:pt>
                <c:pt idx="17">
                  <c:v>6.4910479383356758</c:v>
                </c:pt>
                <c:pt idx="18">
                  <c:v>8.6322577405710952</c:v>
                </c:pt>
                <c:pt idx="19">
                  <c:v>9.1948994576246115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34-46A0-B271-2281393B4A47}"/>
            </c:ext>
          </c:extLst>
        </c:ser>
        <c:marker val="1"/>
        <c:axId val="72024064"/>
        <c:axId val="72025600"/>
      </c:lineChart>
      <c:catAx>
        <c:axId val="720240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25600"/>
        <c:crosses val="autoZero"/>
        <c:auto val="1"/>
        <c:lblAlgn val="ctr"/>
        <c:lblOffset val="100"/>
      </c:catAx>
      <c:valAx>
        <c:axId val="720256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2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1150620</xdr:colOff>
      <xdr:row>15</xdr:row>
      <xdr:rowOff>99060</xdr:rowOff>
    </xdr:from>
    <xdr:to>
      <xdr:col>7</xdr:col>
      <xdr:colOff>403860</xdr:colOff>
      <xdr:row>30</xdr:row>
      <xdr:rowOff>99060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BDCB75C-38A3-4D4C-B1F8-B08F075A3D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</xdr:row>
      <xdr:rowOff>60960</xdr:rowOff>
    </xdr:from>
    <xdr:to>
      <xdr:col>17</xdr:col>
      <xdr:colOff>304800</xdr:colOff>
      <xdr:row>24</xdr:row>
      <xdr:rowOff>60960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3A1891C8-889B-4078-B3D0-3DC6C7F89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2</xdr:row>
      <xdr:rowOff>982980</xdr:rowOff>
    </xdr:from>
    <xdr:to>
      <xdr:col>19</xdr:col>
      <xdr:colOff>121920</xdr:colOff>
      <xdr:row>16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97B654F-9C8A-480C-8DD7-E93661F132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G3" sqref="G3:G6"/>
    </sheetView>
  </sheetViews>
  <sheetFormatPr defaultRowHeight="15"/>
  <cols>
    <col min="1" max="1" width="24.28515625" bestFit="1" customWidth="1"/>
    <col min="5" max="5" width="14" bestFit="1" customWidth="1"/>
  </cols>
  <sheetData>
    <row r="1" spans="1:10">
      <c r="A1" s="1" t="s">
        <v>0</v>
      </c>
      <c r="G1">
        <v>2010</v>
      </c>
    </row>
    <row r="2" spans="1:10" ht="30">
      <c r="A2" t="s">
        <v>1</v>
      </c>
      <c r="B2">
        <v>2007</v>
      </c>
      <c r="C2">
        <v>2008</v>
      </c>
      <c r="D2">
        <v>2009</v>
      </c>
      <c r="E2" t="s">
        <v>14</v>
      </c>
      <c r="F2" s="2" t="s">
        <v>11</v>
      </c>
      <c r="G2" t="s">
        <v>15</v>
      </c>
      <c r="I2" t="s">
        <v>9</v>
      </c>
      <c r="J2" t="s">
        <v>10</v>
      </c>
    </row>
    <row r="3" spans="1:10">
      <c r="A3" t="s">
        <v>2</v>
      </c>
      <c r="B3">
        <v>73</v>
      </c>
      <c r="C3">
        <v>65</v>
      </c>
      <c r="D3">
        <v>89</v>
      </c>
      <c r="E3">
        <f>AVERAGE(B3:D3)</f>
        <v>75.666666666666671</v>
      </c>
      <c r="F3">
        <f>E3/$B$11</f>
        <v>0.70937499999999998</v>
      </c>
      <c r="G3">
        <f>F3*$B$12</f>
        <v>76.346484375000003</v>
      </c>
      <c r="I3" t="s">
        <v>2</v>
      </c>
      <c r="J3">
        <v>73</v>
      </c>
    </row>
    <row r="4" spans="1:10">
      <c r="A4" t="s">
        <v>3</v>
      </c>
      <c r="B4">
        <v>104</v>
      </c>
      <c r="C4">
        <v>82</v>
      </c>
      <c r="D4">
        <v>146</v>
      </c>
      <c r="E4">
        <f t="shared" ref="E4:E6" si="0">AVERAGE(B4:D4)</f>
        <v>110.66666666666667</v>
      </c>
      <c r="F4">
        <f t="shared" ref="F4:F6" si="1">E4/$B$11</f>
        <v>1.0375000000000001</v>
      </c>
      <c r="G4">
        <f t="shared" ref="G4:G6" si="2">F4*$B$12</f>
        <v>111.6609375</v>
      </c>
      <c r="I4" t="s">
        <v>3</v>
      </c>
      <c r="J4">
        <v>104</v>
      </c>
    </row>
    <row r="5" spans="1:10">
      <c r="A5" t="s">
        <v>4</v>
      </c>
      <c r="B5">
        <v>168</v>
      </c>
      <c r="C5">
        <v>124</v>
      </c>
      <c r="D5">
        <v>205</v>
      </c>
      <c r="E5">
        <f t="shared" si="0"/>
        <v>165.66666666666666</v>
      </c>
      <c r="F5">
        <f t="shared" si="1"/>
        <v>1.5531249999999999</v>
      </c>
      <c r="G5">
        <f t="shared" si="2"/>
        <v>167.15507812499999</v>
      </c>
      <c r="I5" t="s">
        <v>4</v>
      </c>
      <c r="J5">
        <v>168</v>
      </c>
    </row>
    <row r="6" spans="1:10">
      <c r="A6" t="s">
        <v>5</v>
      </c>
      <c r="B6">
        <v>74</v>
      </c>
      <c r="C6">
        <v>52</v>
      </c>
      <c r="D6">
        <v>98</v>
      </c>
      <c r="E6">
        <f t="shared" si="0"/>
        <v>74.666666666666671</v>
      </c>
      <c r="F6">
        <f t="shared" si="1"/>
        <v>0.70000000000000007</v>
      </c>
      <c r="G6">
        <f t="shared" si="2"/>
        <v>75.337500000000006</v>
      </c>
      <c r="I6" t="s">
        <v>5</v>
      </c>
      <c r="J6">
        <v>74</v>
      </c>
    </row>
    <row r="7" spans="1:10">
      <c r="I7" t="s">
        <v>2</v>
      </c>
      <c r="J7">
        <v>65</v>
      </c>
    </row>
    <row r="8" spans="1:10">
      <c r="A8" t="s">
        <v>6</v>
      </c>
      <c r="B8">
        <f>AVERAGE(B3:B6)</f>
        <v>104.75</v>
      </c>
      <c r="C8">
        <f>AVERAGE(C3:C6)</f>
        <v>80.75</v>
      </c>
      <c r="D8">
        <f t="shared" ref="D8" si="3">AVERAGE(D3:D6)</f>
        <v>134.5</v>
      </c>
      <c r="I8" t="s">
        <v>3</v>
      </c>
      <c r="J8">
        <v>82</v>
      </c>
    </row>
    <row r="9" spans="1:10">
      <c r="A9" t="s">
        <v>12</v>
      </c>
      <c r="B9">
        <f>SUM(B3:B6)</f>
        <v>419</v>
      </c>
      <c r="C9">
        <f>SUM(C3:C6)</f>
        <v>323</v>
      </c>
      <c r="D9">
        <f t="shared" ref="D9" si="4">SUM(D3:D6)</f>
        <v>538</v>
      </c>
      <c r="I9" t="s">
        <v>4</v>
      </c>
      <c r="J9">
        <v>124</v>
      </c>
    </row>
    <row r="10" spans="1:10">
      <c r="A10" t="s">
        <v>13</v>
      </c>
      <c r="B10">
        <f>SUM(B3:D6)</f>
        <v>1280</v>
      </c>
      <c r="I10" t="s">
        <v>5</v>
      </c>
      <c r="J10">
        <v>52</v>
      </c>
    </row>
    <row r="11" spans="1:10">
      <c r="A11" t="s">
        <v>7</v>
      </c>
      <c r="B11">
        <f>AVERAGE(B3:D6)</f>
        <v>106.66666666666667</v>
      </c>
      <c r="I11" t="s">
        <v>2</v>
      </c>
      <c r="J11">
        <v>89</v>
      </c>
    </row>
    <row r="12" spans="1:10">
      <c r="A12" t="s">
        <v>8</v>
      </c>
      <c r="B12">
        <f>AVERAGE(C8:D8)</f>
        <v>107.625</v>
      </c>
      <c r="I12" t="s">
        <v>3</v>
      </c>
      <c r="J12">
        <v>146</v>
      </c>
    </row>
    <row r="13" spans="1:10">
      <c r="I13" t="s">
        <v>4</v>
      </c>
      <c r="J13">
        <v>205</v>
      </c>
    </row>
    <row r="14" spans="1:10">
      <c r="I14" t="s">
        <v>5</v>
      </c>
      <c r="J14">
        <v>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opLeftCell="A4" workbookViewId="0">
      <selection activeCell="D3" activeCellId="1" sqref="B3:C23 D3:D23"/>
    </sheetView>
  </sheetViews>
  <sheetFormatPr defaultRowHeight="15"/>
  <cols>
    <col min="1" max="1" width="5.140625" customWidth="1"/>
    <col min="4" max="4" width="11.42578125" bestFit="1" customWidth="1"/>
    <col min="6" max="6" width="13.85546875" bestFit="1" customWidth="1"/>
    <col min="9" max="9" width="12.28515625" customWidth="1"/>
  </cols>
  <sheetData>
    <row r="1" spans="1:12">
      <c r="C1" t="s">
        <v>19</v>
      </c>
      <c r="L1" t="s">
        <v>28</v>
      </c>
    </row>
    <row r="2" spans="1:12" ht="32.450000000000003" customHeight="1">
      <c r="D2" t="s">
        <v>32</v>
      </c>
      <c r="E2" s="17" t="s">
        <v>26</v>
      </c>
      <c r="F2" s="17"/>
      <c r="G2" s="3" t="s">
        <v>31</v>
      </c>
    </row>
    <row r="3" spans="1:12" ht="102">
      <c r="A3" s="3" t="s">
        <v>24</v>
      </c>
      <c r="B3" t="s">
        <v>16</v>
      </c>
      <c r="C3" t="s">
        <v>17</v>
      </c>
      <c r="D3" t="s">
        <v>18</v>
      </c>
      <c r="E3" t="s">
        <v>25</v>
      </c>
      <c r="F3" s="2" t="s">
        <v>29</v>
      </c>
      <c r="G3" s="3" t="s">
        <v>27</v>
      </c>
      <c r="H3" s="8" t="s">
        <v>34</v>
      </c>
      <c r="I3" s="2" t="s">
        <v>33</v>
      </c>
      <c r="J3" s="2" t="s">
        <v>35</v>
      </c>
      <c r="K3" s="2" t="s">
        <v>15</v>
      </c>
    </row>
    <row r="4" spans="1:12">
      <c r="A4" s="3">
        <v>1</v>
      </c>
      <c r="B4" t="s">
        <v>20</v>
      </c>
      <c r="C4" s="3">
        <v>1</v>
      </c>
      <c r="D4">
        <v>4.8</v>
      </c>
      <c r="H4" s="5">
        <f t="shared" ref="H4:H19" si="0">VLOOKUP(C4,$N$21:$O$25,2,FALSE)</f>
        <v>0.93220047731596012</v>
      </c>
      <c r="I4" s="5">
        <f>D4/H4</f>
        <v>5.1491069966198779</v>
      </c>
      <c r="J4" s="5">
        <f>$C$41+$C$42*A4</f>
        <v>5.2467488107686808</v>
      </c>
      <c r="K4" s="5">
        <f>H4*J4</f>
        <v>4.8910217457555101</v>
      </c>
    </row>
    <row r="5" spans="1:12">
      <c r="A5" s="3">
        <v>2</v>
      </c>
      <c r="C5" s="3">
        <v>2</v>
      </c>
      <c r="D5">
        <v>4.0999999999999996</v>
      </c>
      <c r="H5" s="5">
        <f t="shared" si="0"/>
        <v>0.83775920424985417</v>
      </c>
      <c r="I5" s="5">
        <f t="shared" ref="I5:I19" si="1">D5/H5</f>
        <v>4.8940077043632355</v>
      </c>
      <c r="J5" s="5">
        <f t="shared" ref="J5:J23" si="2">$C$41+$C$42*A5</f>
        <v>5.3938875266288573</v>
      </c>
      <c r="K5" s="5">
        <f t="shared" ref="K5:K23" si="3">H5*J5</f>
        <v>4.5187789221218058</v>
      </c>
    </row>
    <row r="6" spans="1:12">
      <c r="A6" s="3">
        <v>3</v>
      </c>
      <c r="C6" s="3">
        <v>3</v>
      </c>
      <c r="D6">
        <v>6</v>
      </c>
      <c r="E6" s="4">
        <f>AVERAGE(D4:D7)</f>
        <v>5.35</v>
      </c>
      <c r="F6" s="4">
        <f>AVERAGE(E6:E7)</f>
        <v>5.4749999999999996</v>
      </c>
      <c r="G6" s="5">
        <f>D6/F6</f>
        <v>1.0958904109589043</v>
      </c>
      <c r="H6" s="5">
        <f t="shared" si="0"/>
        <v>1.0933488421606843</v>
      </c>
      <c r="I6" s="5">
        <f t="shared" si="1"/>
        <v>5.4877270351727399</v>
      </c>
      <c r="J6" s="5">
        <f t="shared" si="2"/>
        <v>5.5410262424890337</v>
      </c>
      <c r="K6" s="5">
        <f t="shared" si="3"/>
        <v>6.0582746266073517</v>
      </c>
    </row>
    <row r="7" spans="1:12">
      <c r="A7" s="3">
        <v>4</v>
      </c>
      <c r="C7" s="3">
        <v>4</v>
      </c>
      <c r="D7">
        <v>6.5</v>
      </c>
      <c r="E7" s="4">
        <f t="shared" ref="E7:E17" si="4">AVERAGE(D5:D8)</f>
        <v>5.6000000000000005</v>
      </c>
      <c r="F7" s="4">
        <f t="shared" ref="F7:F17" si="5">AVERAGE(E7:E8)</f>
        <v>5.7375000000000007</v>
      </c>
      <c r="G7" s="5">
        <f t="shared" ref="G7:G17" si="6">D7/F7</f>
        <v>1.1328976034858387</v>
      </c>
      <c r="H7" s="5">
        <f t="shared" si="0"/>
        <v>1.1433051426610321</v>
      </c>
      <c r="I7" s="5">
        <f t="shared" si="1"/>
        <v>5.6852713745967334</v>
      </c>
      <c r="J7" s="5">
        <f t="shared" si="2"/>
        <v>5.6881649583492102</v>
      </c>
      <c r="K7" s="5">
        <f t="shared" si="3"/>
        <v>6.5033082491849274</v>
      </c>
    </row>
    <row r="8" spans="1:12">
      <c r="A8" s="3">
        <v>5</v>
      </c>
      <c r="B8" t="s">
        <v>21</v>
      </c>
      <c r="C8" s="3">
        <v>1</v>
      </c>
      <c r="D8">
        <v>5.8</v>
      </c>
      <c r="E8" s="4">
        <f t="shared" si="4"/>
        <v>5.875</v>
      </c>
      <c r="F8" s="4">
        <f t="shared" si="5"/>
        <v>5.9749999999999996</v>
      </c>
      <c r="G8" s="5">
        <f t="shared" si="6"/>
        <v>0.97071129707112969</v>
      </c>
      <c r="H8" s="5">
        <f t="shared" si="0"/>
        <v>0.93220047731596012</v>
      </c>
      <c r="I8" s="5">
        <f t="shared" si="1"/>
        <v>6.2218376209156858</v>
      </c>
      <c r="J8" s="5">
        <f t="shared" si="2"/>
        <v>5.8353036742093867</v>
      </c>
      <c r="K8" s="5">
        <f t="shared" si="3"/>
        <v>5.4396728703815658</v>
      </c>
    </row>
    <row r="9" spans="1:12">
      <c r="A9" s="3">
        <v>6</v>
      </c>
      <c r="C9" s="3">
        <v>2</v>
      </c>
      <c r="D9">
        <v>5.2</v>
      </c>
      <c r="E9" s="4">
        <f t="shared" si="4"/>
        <v>6.0750000000000002</v>
      </c>
      <c r="F9" s="4">
        <f t="shared" si="5"/>
        <v>6.1875</v>
      </c>
      <c r="G9" s="5">
        <f t="shared" si="6"/>
        <v>0.84040404040404049</v>
      </c>
      <c r="H9" s="5">
        <f t="shared" si="0"/>
        <v>0.83775920424985417</v>
      </c>
      <c r="I9" s="5">
        <f t="shared" si="1"/>
        <v>6.2070341616314213</v>
      </c>
      <c r="J9" s="5">
        <f t="shared" si="2"/>
        <v>5.9824423900695631</v>
      </c>
      <c r="K9" s="5">
        <f t="shared" si="3"/>
        <v>5.0118461761752728</v>
      </c>
    </row>
    <row r="10" spans="1:12">
      <c r="A10" s="3">
        <v>7</v>
      </c>
      <c r="C10" s="3">
        <v>3</v>
      </c>
      <c r="D10">
        <v>6.8</v>
      </c>
      <c r="E10" s="4">
        <f t="shared" si="4"/>
        <v>6.3000000000000007</v>
      </c>
      <c r="F10" s="4">
        <f t="shared" si="5"/>
        <v>6.3250000000000002</v>
      </c>
      <c r="G10" s="5">
        <f t="shared" si="6"/>
        <v>1.075098814229249</v>
      </c>
      <c r="H10" s="5">
        <f t="shared" si="0"/>
        <v>1.0933488421606843</v>
      </c>
      <c r="I10" s="5">
        <f t="shared" si="1"/>
        <v>6.2194239731957719</v>
      </c>
      <c r="J10" s="5">
        <f t="shared" si="2"/>
        <v>6.1295811059297396</v>
      </c>
      <c r="K10" s="5">
        <f t="shared" si="3"/>
        <v>6.7017704050982871</v>
      </c>
    </row>
    <row r="11" spans="1:12">
      <c r="A11" s="3">
        <v>8</v>
      </c>
      <c r="C11" s="3">
        <v>4</v>
      </c>
      <c r="D11">
        <v>7.4</v>
      </c>
      <c r="E11" s="4">
        <f t="shared" si="4"/>
        <v>6.35</v>
      </c>
      <c r="F11" s="4">
        <f t="shared" si="5"/>
        <v>6.3999999999999995</v>
      </c>
      <c r="G11" s="5">
        <f t="shared" si="6"/>
        <v>1.1562500000000002</v>
      </c>
      <c r="H11" s="5">
        <f t="shared" si="0"/>
        <v>1.1433051426610321</v>
      </c>
      <c r="I11" s="5">
        <f t="shared" si="1"/>
        <v>6.4724627956947423</v>
      </c>
      <c r="J11" s="5">
        <f t="shared" si="2"/>
        <v>6.2767198217899161</v>
      </c>
      <c r="K11" s="5">
        <f t="shared" si="3"/>
        <v>7.176206051294848</v>
      </c>
    </row>
    <row r="12" spans="1:12">
      <c r="A12" s="3">
        <v>9</v>
      </c>
      <c r="B12" t="s">
        <v>22</v>
      </c>
      <c r="C12" s="3">
        <v>1</v>
      </c>
      <c r="D12">
        <v>6</v>
      </c>
      <c r="E12" s="4">
        <f t="shared" si="4"/>
        <v>6.4499999999999993</v>
      </c>
      <c r="F12" s="4">
        <f t="shared" si="5"/>
        <v>6.5374999999999996</v>
      </c>
      <c r="G12" s="5">
        <f t="shared" si="6"/>
        <v>0.91778202676864251</v>
      </c>
      <c r="H12" s="5">
        <f t="shared" si="0"/>
        <v>0.93220047731596012</v>
      </c>
      <c r="I12" s="5">
        <f t="shared" si="1"/>
        <v>6.4363837457748474</v>
      </c>
      <c r="J12" s="5">
        <f t="shared" si="2"/>
        <v>6.4238585376500925</v>
      </c>
      <c r="K12" s="5">
        <f t="shared" si="3"/>
        <v>5.9883239950076215</v>
      </c>
    </row>
    <row r="13" spans="1:12">
      <c r="A13" s="3">
        <v>10</v>
      </c>
      <c r="C13" s="3">
        <v>2</v>
      </c>
      <c r="D13">
        <v>5.6</v>
      </c>
      <c r="E13" s="4">
        <f t="shared" si="4"/>
        <v>6.625</v>
      </c>
      <c r="F13" s="4">
        <f t="shared" si="5"/>
        <v>6.6750000000000007</v>
      </c>
      <c r="G13" s="5">
        <f t="shared" si="6"/>
        <v>0.83895131086142305</v>
      </c>
      <c r="H13" s="5">
        <f t="shared" si="0"/>
        <v>0.83775920424985417</v>
      </c>
      <c r="I13" s="5">
        <f t="shared" si="1"/>
        <v>6.6844983279107604</v>
      </c>
      <c r="J13" s="5">
        <f t="shared" si="2"/>
        <v>6.570997253510269</v>
      </c>
      <c r="K13" s="5">
        <f t="shared" si="3"/>
        <v>5.5049134302287399</v>
      </c>
    </row>
    <row r="14" spans="1:12">
      <c r="A14" s="3">
        <v>11</v>
      </c>
      <c r="C14" s="3">
        <v>3</v>
      </c>
      <c r="D14">
        <v>7.5</v>
      </c>
      <c r="E14" s="4">
        <f t="shared" si="4"/>
        <v>6.7250000000000005</v>
      </c>
      <c r="F14" s="4">
        <f t="shared" si="5"/>
        <v>6.7625000000000002</v>
      </c>
      <c r="G14" s="5">
        <f t="shared" si="6"/>
        <v>1.1090573012939002</v>
      </c>
      <c r="H14" s="5">
        <f t="shared" si="0"/>
        <v>1.0933488421606843</v>
      </c>
      <c r="I14" s="5">
        <f t="shared" si="1"/>
        <v>6.8596587939659246</v>
      </c>
      <c r="J14" s="5">
        <f t="shared" si="2"/>
        <v>6.7181359693704463</v>
      </c>
      <c r="K14" s="5">
        <f t="shared" si="3"/>
        <v>7.3452661835892235</v>
      </c>
    </row>
    <row r="15" spans="1:12">
      <c r="A15" s="3">
        <v>12</v>
      </c>
      <c r="C15" s="3">
        <v>4</v>
      </c>
      <c r="D15">
        <v>7.8</v>
      </c>
      <c r="E15" s="4">
        <f t="shared" si="4"/>
        <v>6.8</v>
      </c>
      <c r="F15" s="4">
        <f t="shared" si="5"/>
        <v>6.8375000000000004</v>
      </c>
      <c r="G15" s="5">
        <f t="shared" si="6"/>
        <v>1.1407678244972577</v>
      </c>
      <c r="H15" s="5">
        <f t="shared" si="0"/>
        <v>1.1433051426610321</v>
      </c>
      <c r="I15" s="5">
        <f t="shared" si="1"/>
        <v>6.8223256495160793</v>
      </c>
      <c r="J15" s="5">
        <f t="shared" si="2"/>
        <v>6.8652746852306228</v>
      </c>
      <c r="K15" s="5">
        <f t="shared" si="3"/>
        <v>7.8491038534047695</v>
      </c>
    </row>
    <row r="16" spans="1:12">
      <c r="A16" s="3">
        <v>13</v>
      </c>
      <c r="B16" t="s">
        <v>23</v>
      </c>
      <c r="C16" s="3">
        <v>1</v>
      </c>
      <c r="D16">
        <v>6.3</v>
      </c>
      <c r="E16" s="4">
        <f t="shared" si="4"/>
        <v>6.875</v>
      </c>
      <c r="F16" s="4">
        <f t="shared" si="5"/>
        <v>6.9375</v>
      </c>
      <c r="G16" s="5">
        <f t="shared" si="6"/>
        <v>0.90810810810810805</v>
      </c>
      <c r="H16" s="5">
        <f t="shared" si="0"/>
        <v>0.93220047731596012</v>
      </c>
      <c r="I16" s="5">
        <f t="shared" si="1"/>
        <v>6.7582029330635898</v>
      </c>
      <c r="J16" s="5">
        <f t="shared" si="2"/>
        <v>7.0124134010907992</v>
      </c>
      <c r="K16" s="5">
        <f t="shared" si="3"/>
        <v>6.5369751196336781</v>
      </c>
    </row>
    <row r="17" spans="1:15">
      <c r="A17" s="3">
        <v>14</v>
      </c>
      <c r="C17" s="3">
        <v>2</v>
      </c>
      <c r="D17">
        <v>5.9</v>
      </c>
      <c r="E17" s="4">
        <f t="shared" si="4"/>
        <v>7</v>
      </c>
      <c r="F17" s="4">
        <f t="shared" si="5"/>
        <v>7.0750000000000002</v>
      </c>
      <c r="G17" s="5">
        <f t="shared" si="6"/>
        <v>0.83392226148409898</v>
      </c>
      <c r="H17" s="5">
        <f t="shared" si="0"/>
        <v>0.83775920424985417</v>
      </c>
      <c r="I17" s="5">
        <f t="shared" si="1"/>
        <v>7.0425964526202662</v>
      </c>
      <c r="J17" s="5">
        <f t="shared" si="2"/>
        <v>7.1595521169509757</v>
      </c>
      <c r="K17" s="5">
        <f t="shared" si="3"/>
        <v>5.9979806842822079</v>
      </c>
    </row>
    <row r="18" spans="1:15">
      <c r="A18" s="3">
        <v>15</v>
      </c>
      <c r="C18" s="3">
        <v>3</v>
      </c>
      <c r="D18">
        <v>8</v>
      </c>
      <c r="E18" s="4">
        <f>AVERAGE(D16:D19)</f>
        <v>7.15</v>
      </c>
      <c r="F18" s="4"/>
      <c r="G18" s="5"/>
      <c r="H18" s="5">
        <f t="shared" si="0"/>
        <v>1.0933488421606843</v>
      </c>
      <c r="I18" s="5">
        <f t="shared" si="1"/>
        <v>7.3169693802303195</v>
      </c>
      <c r="J18" s="5">
        <f t="shared" si="2"/>
        <v>7.3066908328111522</v>
      </c>
      <c r="K18" s="5">
        <f t="shared" si="3"/>
        <v>7.9887619620801589</v>
      </c>
    </row>
    <row r="19" spans="1:15">
      <c r="A19" s="3">
        <v>16</v>
      </c>
      <c r="C19" s="3">
        <v>4</v>
      </c>
      <c r="D19">
        <v>8.4</v>
      </c>
      <c r="E19" s="4"/>
      <c r="F19" s="4"/>
      <c r="G19" s="5"/>
      <c r="H19" s="5">
        <f t="shared" si="0"/>
        <v>1.1433051426610321</v>
      </c>
      <c r="I19" s="5">
        <f t="shared" si="1"/>
        <v>7.3471199302480859</v>
      </c>
      <c r="J19" s="5">
        <f t="shared" si="2"/>
        <v>7.4538295486713286</v>
      </c>
      <c r="K19" s="5">
        <f t="shared" si="3"/>
        <v>8.5220016555146891</v>
      </c>
    </row>
    <row r="20" spans="1:15">
      <c r="A20" s="3">
        <v>17</v>
      </c>
      <c r="B20" t="s">
        <v>59</v>
      </c>
      <c r="C20" s="3">
        <v>1</v>
      </c>
      <c r="D20" s="15"/>
      <c r="E20" s="15"/>
      <c r="F20" s="15"/>
      <c r="G20" s="15"/>
      <c r="H20" s="16">
        <f t="shared" ref="H20:H23" si="7">VLOOKUP(C20,$N$21:$O$25,2,FALSE)</f>
        <v>0.93220047731596012</v>
      </c>
      <c r="I20" s="16"/>
      <c r="J20" s="16">
        <f t="shared" si="2"/>
        <v>7.6009682645315051</v>
      </c>
      <c r="K20" s="16">
        <f t="shared" si="3"/>
        <v>7.0856262442597338</v>
      </c>
    </row>
    <row r="21" spans="1:15">
      <c r="A21" s="3">
        <v>18</v>
      </c>
      <c r="C21" s="3">
        <v>2</v>
      </c>
      <c r="D21" s="15"/>
      <c r="E21" s="15"/>
      <c r="F21" s="15"/>
      <c r="G21" s="15"/>
      <c r="H21" s="16">
        <f t="shared" si="7"/>
        <v>0.83775920424985417</v>
      </c>
      <c r="I21" s="16"/>
      <c r="J21" s="16">
        <f t="shared" si="2"/>
        <v>7.7481069803916816</v>
      </c>
      <c r="K21" s="16">
        <f t="shared" si="3"/>
        <v>6.4910479383356758</v>
      </c>
      <c r="N21" s="6" t="s">
        <v>17</v>
      </c>
      <c r="O21" s="6" t="s">
        <v>30</v>
      </c>
    </row>
    <row r="22" spans="1:15">
      <c r="A22" s="3">
        <v>19</v>
      </c>
      <c r="C22" s="3">
        <v>3</v>
      </c>
      <c r="D22" s="15"/>
      <c r="E22" s="15"/>
      <c r="F22" s="15"/>
      <c r="G22" s="15"/>
      <c r="H22" s="16">
        <f t="shared" si="7"/>
        <v>1.0933488421606843</v>
      </c>
      <c r="I22" s="16"/>
      <c r="J22" s="16">
        <f t="shared" si="2"/>
        <v>7.895245696251858</v>
      </c>
      <c r="K22" s="16">
        <f t="shared" si="3"/>
        <v>8.6322577405710952</v>
      </c>
      <c r="N22" s="6">
        <v>1</v>
      </c>
      <c r="O22" s="7">
        <f>AVERAGEIF($C$6:$C$17,N22,$G$6:$G$17)</f>
        <v>0.93220047731596012</v>
      </c>
    </row>
    <row r="23" spans="1:15">
      <c r="A23" s="3">
        <v>20</v>
      </c>
      <c r="C23" s="3">
        <v>4</v>
      </c>
      <c r="D23" s="15"/>
      <c r="E23" s="15"/>
      <c r="F23" s="15"/>
      <c r="G23" s="15"/>
      <c r="H23" s="16">
        <f t="shared" si="7"/>
        <v>1.1433051426610321</v>
      </c>
      <c r="I23" s="16"/>
      <c r="J23" s="16">
        <f t="shared" si="2"/>
        <v>8.0423844121120354</v>
      </c>
      <c r="K23" s="16">
        <f t="shared" si="3"/>
        <v>9.1948994576246115</v>
      </c>
      <c r="N23" s="6">
        <v>2</v>
      </c>
      <c r="O23" s="7">
        <f t="shared" ref="O23:O25" si="8">AVERAGEIF($C$6:$C$17,N23,$G$6:$G$17)</f>
        <v>0.83775920424985417</v>
      </c>
    </row>
    <row r="24" spans="1:15">
      <c r="N24" s="6">
        <v>3</v>
      </c>
      <c r="O24" s="7">
        <f t="shared" si="8"/>
        <v>1.0933488421606843</v>
      </c>
    </row>
    <row r="25" spans="1:15">
      <c r="B25" t="s">
        <v>36</v>
      </c>
      <c r="N25" s="6">
        <v>4</v>
      </c>
      <c r="O25" s="7">
        <f t="shared" si="8"/>
        <v>1.1433051426610321</v>
      </c>
    </row>
    <row r="26" spans="1:15" ht="15.75" thickBot="1"/>
    <row r="27" spans="1:15">
      <c r="B27" s="12" t="s">
        <v>37</v>
      </c>
      <c r="C27" s="12"/>
    </row>
    <row r="28" spans="1:15">
      <c r="B28" s="9" t="s">
        <v>38</v>
      </c>
      <c r="C28" s="9">
        <v>0.95957861566189495</v>
      </c>
    </row>
    <row r="29" spans="1:15">
      <c r="B29" s="9" t="s">
        <v>39</v>
      </c>
      <c r="C29" s="9">
        <v>0.92079111963559879</v>
      </c>
    </row>
    <row r="30" spans="1:15">
      <c r="B30" s="9" t="s">
        <v>40</v>
      </c>
      <c r="C30" s="9">
        <v>0.91513334246671296</v>
      </c>
    </row>
    <row r="31" spans="1:15">
      <c r="B31" s="9" t="s">
        <v>41</v>
      </c>
      <c r="C31" s="9">
        <v>0.2126712473515745</v>
      </c>
    </row>
    <row r="32" spans="1:15" ht="15.75" thickBot="1">
      <c r="B32" s="10" t="s">
        <v>42</v>
      </c>
      <c r="C32" s="10">
        <v>16</v>
      </c>
    </row>
    <row r="34" spans="2:10" ht="15.75" thickBot="1">
      <c r="B34" t="s">
        <v>43</v>
      </c>
    </row>
    <row r="35" spans="2:10">
      <c r="B35" s="11"/>
      <c r="C35" s="11" t="s">
        <v>47</v>
      </c>
      <c r="D35" s="11" t="s">
        <v>48</v>
      </c>
      <c r="E35" s="11" t="s">
        <v>49</v>
      </c>
      <c r="F35" s="11" t="s">
        <v>50</v>
      </c>
      <c r="G35" s="11" t="s">
        <v>51</v>
      </c>
    </row>
    <row r="36" spans="2:10">
      <c r="B36" s="9" t="s">
        <v>44</v>
      </c>
      <c r="C36" s="9">
        <v>1</v>
      </c>
      <c r="D36" s="9">
        <v>7.3609325796938014</v>
      </c>
      <c r="E36" s="9">
        <v>7.3609325796938014</v>
      </c>
      <c r="F36" s="9">
        <v>162.74785877029029</v>
      </c>
      <c r="G36" s="9">
        <v>4.2477172963673167E-9</v>
      </c>
    </row>
    <row r="37" spans="2:10">
      <c r="B37" s="9" t="s">
        <v>45</v>
      </c>
      <c r="C37" s="9">
        <v>14</v>
      </c>
      <c r="D37" s="9">
        <v>0.63320683230104413</v>
      </c>
      <c r="E37" s="9">
        <v>4.5229059450074584E-2</v>
      </c>
      <c r="F37" s="9"/>
      <c r="G37" s="9"/>
    </row>
    <row r="38" spans="2:10" ht="15.75" thickBot="1">
      <c r="B38" s="10" t="s">
        <v>12</v>
      </c>
      <c r="C38" s="10">
        <v>15</v>
      </c>
      <c r="D38" s="10">
        <v>7.9941394119948459</v>
      </c>
      <c r="E38" s="10"/>
      <c r="F38" s="10"/>
      <c r="G38" s="10"/>
    </row>
    <row r="39" spans="2:10" ht="15.75" thickBot="1"/>
    <row r="40" spans="2:10">
      <c r="B40" s="11"/>
      <c r="C40" s="11" t="s">
        <v>52</v>
      </c>
      <c r="D40" s="11" t="s">
        <v>41</v>
      </c>
      <c r="E40" s="11" t="s">
        <v>53</v>
      </c>
      <c r="F40" s="11" t="s">
        <v>54</v>
      </c>
      <c r="G40" s="11" t="s">
        <v>55</v>
      </c>
      <c r="H40" s="11" t="s">
        <v>56</v>
      </c>
      <c r="I40" s="11" t="s">
        <v>57</v>
      </c>
      <c r="J40" s="11" t="s">
        <v>58</v>
      </c>
    </row>
    <row r="41" spans="2:10">
      <c r="B41" s="9" t="s">
        <v>46</v>
      </c>
      <c r="C41" s="13">
        <v>5.0996100949085044</v>
      </c>
      <c r="D41" s="9">
        <v>0.11152574298685712</v>
      </c>
      <c r="E41" s="9">
        <v>45.725856276155668</v>
      </c>
      <c r="F41" s="9">
        <v>1.2098663553034996E-16</v>
      </c>
      <c r="G41" s="9">
        <v>4.8604111667302039</v>
      </c>
      <c r="H41" s="9">
        <v>5.3388090230868048</v>
      </c>
      <c r="I41" s="9">
        <v>4.8604111667302039</v>
      </c>
      <c r="J41" s="9">
        <v>5.3388090230868048</v>
      </c>
    </row>
    <row r="42" spans="2:10" ht="15.75" thickBot="1">
      <c r="B42" s="10" t="s">
        <v>24</v>
      </c>
      <c r="C42" s="14">
        <v>0.14713871586017652</v>
      </c>
      <c r="D42" s="10">
        <v>1.1533717763210431E-2</v>
      </c>
      <c r="E42" s="10">
        <v>12.757266900488139</v>
      </c>
      <c r="F42" s="10">
        <v>4.2477172963673316E-9</v>
      </c>
      <c r="G42" s="10">
        <v>0.12240135161597618</v>
      </c>
      <c r="H42" s="10">
        <v>0.17187608010437685</v>
      </c>
      <c r="I42" s="10">
        <v>0.12240135161597618</v>
      </c>
      <c r="J42" s="10">
        <v>0.17187608010437685</v>
      </c>
    </row>
  </sheetData>
  <mergeCells count="1">
    <mergeCell ref="E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>
      <selection sqref="A1:E10"/>
    </sheetView>
  </sheetViews>
  <sheetFormatPr defaultRowHeight="15"/>
  <cols>
    <col min="3" max="3" width="13.140625" customWidth="1"/>
  </cols>
  <sheetData>
    <row r="2" spans="2:4" ht="30">
      <c r="B2" s="18" t="s">
        <v>60</v>
      </c>
      <c r="C2" s="18" t="s">
        <v>61</v>
      </c>
      <c r="D2" s="18" t="s">
        <v>62</v>
      </c>
    </row>
    <row r="3" spans="2:4">
      <c r="B3" s="6">
        <v>5</v>
      </c>
      <c r="C3" s="6" t="s">
        <v>63</v>
      </c>
      <c r="D3" s="19" t="s">
        <v>63</v>
      </c>
    </row>
    <row r="4" spans="2:4">
      <c r="B4" s="6">
        <v>4</v>
      </c>
      <c r="C4" s="20" t="s">
        <v>64</v>
      </c>
      <c r="D4" s="19">
        <v>-1</v>
      </c>
    </row>
    <row r="5" spans="2:4">
      <c r="B5" s="6">
        <v>6</v>
      </c>
      <c r="C5" s="20" t="s">
        <v>65</v>
      </c>
      <c r="D5" s="19">
        <v>1</v>
      </c>
    </row>
    <row r="6" spans="2:4">
      <c r="B6" s="6">
        <v>7</v>
      </c>
      <c r="C6" s="20" t="s">
        <v>66</v>
      </c>
      <c r="D6" s="19">
        <v>1</v>
      </c>
    </row>
    <row r="7" spans="2:4">
      <c r="B7" s="6">
        <v>9</v>
      </c>
      <c r="C7" s="20" t="s">
        <v>67</v>
      </c>
      <c r="D7" s="19">
        <v>2</v>
      </c>
    </row>
    <row r="8" spans="2:4">
      <c r="B8" s="6">
        <v>12</v>
      </c>
      <c r="C8" s="20" t="s">
        <v>68</v>
      </c>
      <c r="D8" s="19">
        <v>3</v>
      </c>
    </row>
    <row r="9" spans="2:4">
      <c r="B9" s="6">
        <v>12</v>
      </c>
      <c r="C9" s="20" t="s">
        <v>69</v>
      </c>
      <c r="D9" s="19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Shobhap</cp:lastModifiedBy>
  <dcterms:created xsi:type="dcterms:W3CDTF">2019-09-17T14:01:26Z</dcterms:created>
  <dcterms:modified xsi:type="dcterms:W3CDTF">2020-03-04T10:33:33Z</dcterms:modified>
</cp:coreProperties>
</file>